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 activeTab="4"/>
  </bookViews>
  <sheets>
    <sheet name="ЗП" sheetId="1" r:id="rId1"/>
    <sheet name="МЗ" sheetId="2" r:id="rId2"/>
    <sheet name="ОС" sheetId="4" r:id="rId3"/>
    <sheet name="Накл.затр" sheetId="5" r:id="rId4"/>
    <sheet name="ИТОГ" sheetId="6" r:id="rId5"/>
  </sheets>
  <calcPr calcId="124519"/>
</workbook>
</file>

<file path=xl/calcChain.xml><?xml version="1.0" encoding="utf-8"?>
<calcChain xmlns="http://schemas.openxmlformats.org/spreadsheetml/2006/main">
  <c r="D16" i="6"/>
  <c r="B8" i="1"/>
  <c r="G10" i="2"/>
  <c r="G11"/>
  <c r="G12"/>
  <c r="G13"/>
  <c r="G9"/>
  <c r="C13" i="5"/>
  <c r="C10"/>
  <c r="C14" s="1"/>
  <c r="G9" i="4"/>
  <c r="G10" s="1"/>
  <c r="D10" i="6" s="1"/>
  <c r="G14" i="2" l="1"/>
  <c r="D9" i="6" s="1"/>
  <c r="E8" i="1"/>
  <c r="C15" i="5" s="1"/>
  <c r="C16" s="1"/>
  <c r="D11" i="6" s="1"/>
  <c r="D8" l="1"/>
  <c r="D12" s="1"/>
  <c r="D14" l="1"/>
</calcChain>
</file>

<file path=xl/sharedStrings.xml><?xml version="1.0" encoding="utf-8"?>
<sst xmlns="http://schemas.openxmlformats.org/spreadsheetml/2006/main" count="83" uniqueCount="59">
  <si>
    <t>Наименование должности</t>
  </si>
  <si>
    <t>Средняяя заработная плата, включая начисления на выплаты по оплате труда, рублей в месяц</t>
  </si>
  <si>
    <t>Месячный фонд рабочего времени, минут</t>
  </si>
  <si>
    <t>Норма времени на оказание платной услуги, минут</t>
  </si>
  <si>
    <t>Затраты на оплату труда персонала, рублей</t>
  </si>
  <si>
    <t>участвующего в процессе оказания платной услуги</t>
  </si>
  <si>
    <t>затрат на оплату труда основного персонала, непосредственно</t>
  </si>
  <si>
    <t>РАСЧЕТ</t>
  </si>
  <si>
    <t>Калькуляционный метод формирования цены на платные услуги</t>
  </si>
  <si>
    <t>затрат на материальные запасы, полностью потребляемые</t>
  </si>
  <si>
    <t>в процессе оказания платной услуги (работы)</t>
  </si>
  <si>
    <t>№ п/п</t>
  </si>
  <si>
    <t>Наименование товара, составляющего материальный запас</t>
  </si>
  <si>
    <t>Единица измерения</t>
  </si>
  <si>
    <t>Норма потребления</t>
  </si>
  <si>
    <t>Объем оказания платных услуг за норму времени</t>
  </si>
  <si>
    <t>Всего затрат материальных запасов</t>
  </si>
  <si>
    <t>Ед. изм.</t>
  </si>
  <si>
    <t>шт</t>
  </si>
  <si>
    <t>суммы начисленной амортизации оборудования</t>
  </si>
  <si>
    <t>используемого при оказании платной услуги (работы)</t>
  </si>
  <si>
    <t>Наименование оборудования</t>
  </si>
  <si>
    <t>Балансовая стоимость</t>
  </si>
  <si>
    <t>Годовая норма износа, %</t>
  </si>
  <si>
    <t>Годовая норма времени работы оборудования, часов</t>
  </si>
  <si>
    <t>Время работы оборудования в процессе оказания платной услуги, часов</t>
  </si>
  <si>
    <t>Сумма начисленной амортизации</t>
  </si>
  <si>
    <t>накладных затрат, необходимых для обеспечения</t>
  </si>
  <si>
    <t>деятельности учреждения при оказании</t>
  </si>
  <si>
    <t>платной услуги (работы)</t>
  </si>
  <si>
    <t>Наименование статей затрат</t>
  </si>
  <si>
    <t>Сумма</t>
  </si>
  <si>
    <t>Прогноз затрат на административно-управленческий персонал</t>
  </si>
  <si>
    <t>Прогноз затрат общехозяйственного назначения</t>
  </si>
  <si>
    <t>Прогноз суммы начисленной амортизации имущества общехозяйственного назначения</t>
  </si>
  <si>
    <t>Прогноз суммарного фонда оплаты труда основного персонала</t>
  </si>
  <si>
    <t>Коэффициент накладных затрат</t>
  </si>
  <si>
    <t>Затраты на основной персонал, участвующий в предоставлении платной услуги</t>
  </si>
  <si>
    <t>ИТОГО</t>
  </si>
  <si>
    <t>Показатель</t>
  </si>
  <si>
    <t>Сумма начисленной амортизации оборудования, используемого при оказании платной услуги</t>
  </si>
  <si>
    <t>Накладные затраты, относимые на платную услугу</t>
  </si>
  <si>
    <t>ИТОГО затрат</t>
  </si>
  <si>
    <t>Рентабельность</t>
  </si>
  <si>
    <t>проценты</t>
  </si>
  <si>
    <t>Затраты с учетом рентабельности</t>
  </si>
  <si>
    <t>Плановое количество оказываемых услуг</t>
  </si>
  <si>
    <t>руб</t>
  </si>
  <si>
    <t>Затраты на оплату труда основного персонала</t>
  </si>
  <si>
    <t>руб. за 1 услугу</t>
  </si>
  <si>
    <t>ЦЕНА ПЛАТНОЙ УСЛУГИ</t>
  </si>
  <si>
    <t>-</t>
  </si>
  <si>
    <t>Цена за единицу (ср.рын.стоим., на 01.09.15г.)</t>
  </si>
  <si>
    <t>Краски</t>
  </si>
  <si>
    <t>Кисти</t>
  </si>
  <si>
    <t>Альбомы</t>
  </si>
  <si>
    <t>Карандаши цветные</t>
  </si>
  <si>
    <t>Мелки восковые</t>
  </si>
  <si>
    <t>Воспитатель Раупова А.А.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</si>
</sst>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/>
    <xf numFmtId="0" fontId="0" fillId="0" borderId="1" xfId="0" applyBorder="1" applyAlignment="1">
      <alignment wrapText="1"/>
    </xf>
    <xf numFmtId="0" fontId="0" fillId="0" borderId="1" xfId="0" applyBorder="1" applyAlignment="1">
      <alignment horizontal="left" vertical="center" wrapText="1"/>
    </xf>
    <xf numFmtId="4" fontId="0" fillId="0" borderId="1" xfId="0" applyNumberFormat="1" applyBorder="1"/>
    <xf numFmtId="0" fontId="0" fillId="0" borderId="1" xfId="0" applyBorder="1" applyAlignment="1">
      <alignment horizontal="left" vertical="center"/>
    </xf>
    <xf numFmtId="0" fontId="0" fillId="0" borderId="1" xfId="0" applyBorder="1" applyAlignment="1">
      <alignment horizontal="left" wrapText="1"/>
    </xf>
    <xf numFmtId="4" fontId="0" fillId="0" borderId="1" xfId="0" applyNumberFormat="1" applyBorder="1" applyAlignment="1">
      <alignment horizontal="center" vertical="center"/>
    </xf>
    <xf numFmtId="4" fontId="1" fillId="0" borderId="0" xfId="0" applyNumberFormat="1" applyFont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1" fillId="0" borderId="0" xfId="0" applyFont="1" applyAlignment="1">
      <alignment horizontal="center"/>
    </xf>
    <xf numFmtId="0" fontId="2" fillId="0" borderId="0" xfId="0" applyFont="1" applyAlignment="1">
      <alignment horizontal="center" vertical="center"/>
    </xf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left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E9"/>
  <sheetViews>
    <sheetView workbookViewId="0">
      <selection activeCell="F5" sqref="F5"/>
    </sheetView>
  </sheetViews>
  <sheetFormatPr defaultRowHeight="15"/>
  <cols>
    <col min="1" max="1" width="28.7109375" customWidth="1"/>
    <col min="2" max="2" width="31.42578125" customWidth="1"/>
    <col min="3" max="5" width="22.85546875" customWidth="1"/>
  </cols>
  <sheetData>
    <row r="1" spans="1:5" ht="89.25" customHeight="1">
      <c r="A1" s="15" t="s">
        <v>8</v>
      </c>
      <c r="B1" s="15"/>
      <c r="C1" s="15"/>
      <c r="D1" s="15"/>
      <c r="E1" s="15"/>
    </row>
    <row r="2" spans="1:5">
      <c r="A2" s="14" t="s">
        <v>7</v>
      </c>
      <c r="B2" s="14"/>
      <c r="C2" s="14"/>
      <c r="D2" s="14"/>
      <c r="E2" s="14"/>
    </row>
    <row r="3" spans="1:5">
      <c r="A3" s="14" t="s">
        <v>6</v>
      </c>
      <c r="B3" s="14"/>
      <c r="C3" s="14"/>
      <c r="D3" s="14"/>
      <c r="E3" s="14"/>
    </row>
    <row r="4" spans="1:5" ht="17.25" customHeight="1">
      <c r="A4" s="13" t="s">
        <v>5</v>
      </c>
      <c r="B4" s="13"/>
      <c r="C4" s="13"/>
      <c r="D4" s="13"/>
      <c r="E4" s="13"/>
    </row>
    <row r="5" spans="1:5" ht="17.25" customHeight="1">
      <c r="A5" s="2"/>
      <c r="B5" s="2"/>
      <c r="C5" s="2"/>
      <c r="D5" s="2"/>
      <c r="E5" s="2"/>
    </row>
    <row r="6" spans="1:5" ht="46.5" customHeight="1">
      <c r="A6" s="3" t="s">
        <v>0</v>
      </c>
      <c r="B6" s="3" t="s">
        <v>1</v>
      </c>
      <c r="C6" s="3" t="s">
        <v>2</v>
      </c>
      <c r="D6" s="3" t="s">
        <v>3</v>
      </c>
      <c r="E6" s="3" t="s">
        <v>4</v>
      </c>
    </row>
    <row r="7" spans="1:5">
      <c r="A7" s="4">
        <v>1</v>
      </c>
      <c r="B7" s="4">
        <v>2</v>
      </c>
      <c r="C7" s="4">
        <v>3</v>
      </c>
      <c r="D7" s="4">
        <v>4</v>
      </c>
      <c r="E7" s="4">
        <v>5</v>
      </c>
    </row>
    <row r="8" spans="1:5">
      <c r="A8" s="7" t="s">
        <v>58</v>
      </c>
      <c r="B8" s="8">
        <f>(326559.66*1.302)/12</f>
        <v>35431.723109999999</v>
      </c>
      <c r="C8" s="5">
        <v>9072</v>
      </c>
      <c r="D8" s="5">
        <v>30</v>
      </c>
      <c r="E8" s="8">
        <f>(B8/C8)*D8</f>
        <v>117.16839652777777</v>
      </c>
    </row>
    <row r="9" spans="1:5">
      <c r="A9" s="5"/>
      <c r="B9" s="5"/>
      <c r="C9" s="5"/>
      <c r="D9" s="5"/>
      <c r="E9" s="5"/>
    </row>
  </sheetData>
  <mergeCells count="4">
    <mergeCell ref="A4:E4"/>
    <mergeCell ref="A3:E3"/>
    <mergeCell ref="A2:E2"/>
    <mergeCell ref="A1:E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3:H14"/>
  <sheetViews>
    <sheetView workbookViewId="0">
      <selection activeCell="D13" sqref="D13"/>
    </sheetView>
  </sheetViews>
  <sheetFormatPr defaultRowHeight="15"/>
  <cols>
    <col min="1" max="1" width="3.85546875" customWidth="1"/>
    <col min="2" max="2" width="26" customWidth="1"/>
    <col min="4" max="4" width="21.42578125" customWidth="1"/>
    <col min="5" max="5" width="20.140625" customWidth="1"/>
    <col min="6" max="7" width="19" customWidth="1"/>
  </cols>
  <sheetData>
    <row r="3" spans="1:8">
      <c r="A3" s="14" t="s">
        <v>7</v>
      </c>
      <c r="B3" s="14"/>
      <c r="C3" s="14"/>
      <c r="D3" s="14"/>
      <c r="E3" s="14"/>
      <c r="F3" s="14"/>
      <c r="G3" s="14"/>
    </row>
    <row r="4" spans="1:8">
      <c r="A4" s="14" t="s">
        <v>9</v>
      </c>
      <c r="B4" s="14"/>
      <c r="C4" s="14"/>
      <c r="D4" s="14"/>
      <c r="E4" s="14"/>
      <c r="F4" s="14"/>
      <c r="G4" s="14"/>
    </row>
    <row r="5" spans="1:8">
      <c r="A5" s="13" t="s">
        <v>10</v>
      </c>
      <c r="B5" s="13"/>
      <c r="C5" s="13"/>
      <c r="D5" s="13"/>
      <c r="E5" s="13"/>
      <c r="F5" s="13"/>
      <c r="G5" s="13"/>
    </row>
    <row r="7" spans="1:8" ht="45">
      <c r="A7" s="3" t="s">
        <v>11</v>
      </c>
      <c r="B7" s="3" t="s">
        <v>12</v>
      </c>
      <c r="C7" s="3" t="s">
        <v>17</v>
      </c>
      <c r="D7" s="3" t="s">
        <v>14</v>
      </c>
      <c r="E7" s="3" t="s">
        <v>15</v>
      </c>
      <c r="F7" s="3" t="s">
        <v>52</v>
      </c>
      <c r="G7" s="3" t="s">
        <v>16</v>
      </c>
      <c r="H7" s="1"/>
    </row>
    <row r="8" spans="1:8">
      <c r="A8" s="4">
        <v>1</v>
      </c>
      <c r="B8" s="4">
        <v>2</v>
      </c>
      <c r="C8" s="4">
        <v>3</v>
      </c>
      <c r="D8" s="4">
        <v>4</v>
      </c>
      <c r="E8" s="4">
        <v>5</v>
      </c>
      <c r="F8" s="4">
        <v>6</v>
      </c>
      <c r="G8" s="4">
        <v>7</v>
      </c>
    </row>
    <row r="9" spans="1:8">
      <c r="A9" s="4">
        <v>1</v>
      </c>
      <c r="B9" s="9" t="s">
        <v>53</v>
      </c>
      <c r="C9" s="4" t="s">
        <v>18</v>
      </c>
      <c r="D9" s="4">
        <v>5</v>
      </c>
      <c r="E9" s="4">
        <v>30</v>
      </c>
      <c r="F9" s="4">
        <v>30</v>
      </c>
      <c r="G9" s="4">
        <f>D9*F9</f>
        <v>150</v>
      </c>
    </row>
    <row r="10" spans="1:8">
      <c r="A10" s="4">
        <v>2</v>
      </c>
      <c r="B10" s="9" t="s">
        <v>54</v>
      </c>
      <c r="C10" s="4" t="s">
        <v>18</v>
      </c>
      <c r="D10" s="4">
        <v>10</v>
      </c>
      <c r="E10" s="4">
        <v>30</v>
      </c>
      <c r="F10" s="4">
        <v>10</v>
      </c>
      <c r="G10" s="4">
        <f t="shared" ref="G10:G13" si="0">D10*F10</f>
        <v>100</v>
      </c>
    </row>
    <row r="11" spans="1:8">
      <c r="A11" s="4">
        <v>3</v>
      </c>
      <c r="B11" s="9" t="s">
        <v>55</v>
      </c>
      <c r="C11" s="4" t="s">
        <v>18</v>
      </c>
      <c r="D11" s="4">
        <v>5</v>
      </c>
      <c r="E11" s="4">
        <v>30</v>
      </c>
      <c r="F11" s="4">
        <v>30</v>
      </c>
      <c r="G11" s="4">
        <f t="shared" si="0"/>
        <v>150</v>
      </c>
    </row>
    <row r="12" spans="1:8">
      <c r="A12" s="4">
        <v>4</v>
      </c>
      <c r="B12" s="9" t="s">
        <v>56</v>
      </c>
      <c r="C12" s="4" t="s">
        <v>18</v>
      </c>
      <c r="D12" s="4">
        <v>3</v>
      </c>
      <c r="E12" s="4">
        <v>30</v>
      </c>
      <c r="F12" s="4">
        <v>70</v>
      </c>
      <c r="G12" s="4">
        <f t="shared" si="0"/>
        <v>210</v>
      </c>
    </row>
    <row r="13" spans="1:8">
      <c r="A13" s="4">
        <v>5</v>
      </c>
      <c r="B13" s="9" t="s">
        <v>57</v>
      </c>
      <c r="C13" s="4" t="s">
        <v>18</v>
      </c>
      <c r="D13" s="4">
        <v>3</v>
      </c>
      <c r="E13" s="4">
        <v>30</v>
      </c>
      <c r="F13" s="4">
        <v>20</v>
      </c>
      <c r="G13" s="4">
        <f t="shared" si="0"/>
        <v>60</v>
      </c>
    </row>
    <row r="14" spans="1:8">
      <c r="A14" s="16" t="s">
        <v>38</v>
      </c>
      <c r="B14" s="16"/>
      <c r="C14" s="16"/>
      <c r="D14" s="16"/>
      <c r="E14" s="16"/>
      <c r="F14" s="16"/>
      <c r="G14" s="4">
        <f>SUM(G9:G13)/8</f>
        <v>83.75</v>
      </c>
    </row>
  </sheetData>
  <mergeCells count="4">
    <mergeCell ref="A14:F14"/>
    <mergeCell ref="A3:G3"/>
    <mergeCell ref="A4:G4"/>
    <mergeCell ref="A5:G5"/>
  </mergeCells>
  <pageMargins left="0.7" right="0.7" top="0.75" bottom="0.75" header="0.3" footer="0.3"/>
  <pageSetup paperSize="9" orientation="landscape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3:H10"/>
  <sheetViews>
    <sheetView workbookViewId="0">
      <selection activeCell="E10" sqref="E10"/>
    </sheetView>
  </sheetViews>
  <sheetFormatPr defaultRowHeight="15"/>
  <cols>
    <col min="1" max="1" width="3.85546875" customWidth="1"/>
    <col min="2" max="2" width="27.7109375" customWidth="1"/>
    <col min="3" max="3" width="19.7109375" customWidth="1"/>
    <col min="4" max="4" width="13" customWidth="1"/>
    <col min="5" max="5" width="20.140625" customWidth="1"/>
    <col min="6" max="6" width="23.5703125" customWidth="1"/>
    <col min="7" max="7" width="14.42578125" customWidth="1"/>
  </cols>
  <sheetData>
    <row r="3" spans="1:8">
      <c r="A3" s="14" t="s">
        <v>7</v>
      </c>
      <c r="B3" s="14"/>
      <c r="C3" s="14"/>
      <c r="D3" s="14"/>
      <c r="E3" s="14"/>
      <c r="F3" s="14"/>
      <c r="G3" s="14"/>
    </row>
    <row r="4" spans="1:8">
      <c r="A4" s="14" t="s">
        <v>19</v>
      </c>
      <c r="B4" s="14"/>
      <c r="C4" s="14"/>
      <c r="D4" s="14"/>
      <c r="E4" s="14"/>
      <c r="F4" s="14"/>
      <c r="G4" s="14"/>
    </row>
    <row r="5" spans="1:8">
      <c r="A5" s="13" t="s">
        <v>20</v>
      </c>
      <c r="B5" s="13"/>
      <c r="C5" s="13"/>
      <c r="D5" s="13"/>
      <c r="E5" s="13"/>
      <c r="F5" s="13"/>
      <c r="G5" s="13"/>
    </row>
    <row r="7" spans="1:8" ht="68.25" customHeight="1">
      <c r="A7" s="3" t="s">
        <v>11</v>
      </c>
      <c r="B7" s="3" t="s">
        <v>21</v>
      </c>
      <c r="C7" s="3" t="s">
        <v>22</v>
      </c>
      <c r="D7" s="3" t="s">
        <v>23</v>
      </c>
      <c r="E7" s="3" t="s">
        <v>24</v>
      </c>
      <c r="F7" s="3" t="s">
        <v>25</v>
      </c>
      <c r="G7" s="3" t="s">
        <v>26</v>
      </c>
      <c r="H7" s="1"/>
    </row>
    <row r="8" spans="1:8">
      <c r="A8" s="4">
        <v>1</v>
      </c>
      <c r="B8" s="4">
        <v>2</v>
      </c>
      <c r="C8" s="4">
        <v>3</v>
      </c>
      <c r="D8" s="4">
        <v>4</v>
      </c>
      <c r="E8" s="4">
        <v>5</v>
      </c>
      <c r="F8" s="4">
        <v>6</v>
      </c>
      <c r="G8" s="4">
        <v>7</v>
      </c>
    </row>
    <row r="9" spans="1:8">
      <c r="A9" s="4">
        <v>1</v>
      </c>
      <c r="B9" s="9" t="s">
        <v>51</v>
      </c>
      <c r="C9" s="11">
        <v>0</v>
      </c>
      <c r="D9" s="4">
        <v>0</v>
      </c>
      <c r="E9" s="4">
        <v>0</v>
      </c>
      <c r="F9" s="4">
        <v>30</v>
      </c>
      <c r="G9" s="4">
        <f>(C9*D9*E9)/F9</f>
        <v>0</v>
      </c>
    </row>
    <row r="10" spans="1:8">
      <c r="A10" s="17" t="s">
        <v>38</v>
      </c>
      <c r="B10" s="17"/>
      <c r="C10" s="8"/>
      <c r="D10" s="5"/>
      <c r="E10" s="5"/>
      <c r="F10" s="5"/>
      <c r="G10" s="4">
        <f>SUM(G9:G9)</f>
        <v>0</v>
      </c>
    </row>
  </sheetData>
  <mergeCells count="4">
    <mergeCell ref="A3:G3"/>
    <mergeCell ref="A4:G4"/>
    <mergeCell ref="A5:G5"/>
    <mergeCell ref="A10:B10"/>
  </mergeCells>
  <pageMargins left="0.7" right="0.7" top="0.75" bottom="0.75" header="0.3" footer="0.3"/>
  <pageSetup paperSize="9" orientation="landscape" horizontalDpi="180" verticalDpi="18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3:D16"/>
  <sheetViews>
    <sheetView workbookViewId="0">
      <selection activeCell="C16" sqref="C16"/>
    </sheetView>
  </sheetViews>
  <sheetFormatPr defaultRowHeight="15"/>
  <cols>
    <col min="1" max="1" width="13.5703125" customWidth="1"/>
    <col min="2" max="2" width="51.85546875" customWidth="1"/>
    <col min="3" max="3" width="35.28515625" customWidth="1"/>
  </cols>
  <sheetData>
    <row r="3" spans="1:4">
      <c r="A3" s="14" t="s">
        <v>7</v>
      </c>
      <c r="B3" s="14"/>
      <c r="C3" s="14"/>
    </row>
    <row r="4" spans="1:4">
      <c r="A4" s="14" t="s">
        <v>27</v>
      </c>
      <c r="B4" s="14"/>
      <c r="C4" s="14"/>
    </row>
    <row r="5" spans="1:4">
      <c r="A5" s="13" t="s">
        <v>28</v>
      </c>
      <c r="B5" s="13"/>
      <c r="C5" s="13"/>
    </row>
    <row r="6" spans="1:4">
      <c r="A6" s="13" t="s">
        <v>29</v>
      </c>
      <c r="B6" s="13"/>
      <c r="C6" s="13"/>
    </row>
    <row r="8" spans="1:4" ht="68.25" customHeight="1">
      <c r="A8" s="3" t="s">
        <v>11</v>
      </c>
      <c r="B8" s="3" t="s">
        <v>30</v>
      </c>
      <c r="C8" s="3" t="s">
        <v>31</v>
      </c>
      <c r="D8" s="1"/>
    </row>
    <row r="9" spans="1:4">
      <c r="A9" s="4">
        <v>1</v>
      </c>
      <c r="B9" s="4">
        <v>2</v>
      </c>
      <c r="C9" s="4">
        <v>3</v>
      </c>
    </row>
    <row r="10" spans="1:4" ht="30">
      <c r="A10" s="4">
        <v>1</v>
      </c>
      <c r="B10" s="7" t="s">
        <v>32</v>
      </c>
      <c r="C10" s="11">
        <f>(76115.09*1.302)*12</f>
        <v>1189222.16616</v>
      </c>
    </row>
    <row r="11" spans="1:4">
      <c r="A11" s="4">
        <v>2</v>
      </c>
      <c r="B11" s="9" t="s">
        <v>33</v>
      </c>
      <c r="C11" s="11">
        <v>2647607.6</v>
      </c>
    </row>
    <row r="12" spans="1:4" ht="30">
      <c r="A12" s="4">
        <v>3</v>
      </c>
      <c r="B12" s="7" t="s">
        <v>34</v>
      </c>
      <c r="C12" s="11">
        <v>188965.44</v>
      </c>
    </row>
    <row r="13" spans="1:4" ht="30">
      <c r="A13" s="4">
        <v>4</v>
      </c>
      <c r="B13" s="6" t="s">
        <v>35</v>
      </c>
      <c r="C13" s="11">
        <f>(511653.22*1.302)*12</f>
        <v>7994069.9092799993</v>
      </c>
    </row>
    <row r="14" spans="1:4">
      <c r="A14" s="4">
        <v>5</v>
      </c>
      <c r="B14" s="10" t="s">
        <v>36</v>
      </c>
      <c r="C14" s="11">
        <f>(C10+C11+C12)/C13</f>
        <v>0.50359769827464407</v>
      </c>
    </row>
    <row r="15" spans="1:4" ht="30">
      <c r="A15" s="4">
        <v>6</v>
      </c>
      <c r="B15" s="7" t="s">
        <v>37</v>
      </c>
      <c r="C15" s="11">
        <f>ЗП!E8</f>
        <v>117.16839652777777</v>
      </c>
    </row>
    <row r="16" spans="1:4">
      <c r="A16" s="18" t="s">
        <v>38</v>
      </c>
      <c r="B16" s="18"/>
      <c r="C16" s="11">
        <f>(C14*C15)/8</f>
        <v>7.3757168502399608</v>
      </c>
    </row>
  </sheetData>
  <mergeCells count="5">
    <mergeCell ref="A3:C3"/>
    <mergeCell ref="A4:C4"/>
    <mergeCell ref="A5:C5"/>
    <mergeCell ref="A6:C6"/>
    <mergeCell ref="A16:B16"/>
  </mergeCells>
  <pageMargins left="0.7" right="0.7" top="0.75" bottom="0.75" header="0.3" footer="0.3"/>
  <pageSetup paperSize="9" orientation="landscape" horizontalDpi="180" verticalDpi="180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D17"/>
  <sheetViews>
    <sheetView tabSelected="1" workbookViewId="0">
      <selection activeCell="D17" sqref="D17"/>
    </sheetView>
  </sheetViews>
  <sheetFormatPr defaultRowHeight="15"/>
  <cols>
    <col min="1" max="1" width="13.5703125" customWidth="1"/>
    <col min="2" max="2" width="51.85546875" customWidth="1"/>
    <col min="3" max="3" width="35.28515625" customWidth="1"/>
    <col min="4" max="4" width="16.28515625" customWidth="1"/>
  </cols>
  <sheetData>
    <row r="1" spans="1:4">
      <c r="A1" s="14" t="s">
        <v>7</v>
      </c>
      <c r="B1" s="14"/>
      <c r="C1" s="14"/>
      <c r="D1" s="14"/>
    </row>
    <row r="2" spans="1:4">
      <c r="A2" s="14" t="s">
        <v>27</v>
      </c>
      <c r="B2" s="14"/>
      <c r="C2" s="14"/>
      <c r="D2" s="14"/>
    </row>
    <row r="3" spans="1:4">
      <c r="A3" s="13" t="s">
        <v>28</v>
      </c>
      <c r="B3" s="13"/>
      <c r="C3" s="13"/>
      <c r="D3" s="13"/>
    </row>
    <row r="4" spans="1:4">
      <c r="A4" s="13" t="s">
        <v>29</v>
      </c>
      <c r="B4" s="13"/>
      <c r="C4" s="13"/>
      <c r="D4" s="13"/>
    </row>
    <row r="6" spans="1:4" ht="68.25" customHeight="1">
      <c r="A6" s="3" t="s">
        <v>11</v>
      </c>
      <c r="B6" s="3" t="s">
        <v>30</v>
      </c>
      <c r="C6" s="3" t="s">
        <v>13</v>
      </c>
      <c r="D6" s="3" t="s">
        <v>39</v>
      </c>
    </row>
    <row r="7" spans="1:4">
      <c r="A7" s="4">
        <v>1</v>
      </c>
      <c r="B7" s="4">
        <v>2</v>
      </c>
      <c r="C7" s="4">
        <v>3</v>
      </c>
      <c r="D7" s="4">
        <v>4</v>
      </c>
    </row>
    <row r="8" spans="1:4">
      <c r="A8" s="4">
        <v>1</v>
      </c>
      <c r="B8" s="7" t="s">
        <v>48</v>
      </c>
      <c r="C8" s="4" t="s">
        <v>47</v>
      </c>
      <c r="D8" s="11">
        <f>ЗП!E8</f>
        <v>117.16839652777777</v>
      </c>
    </row>
    <row r="9" spans="1:4">
      <c r="A9" s="4">
        <v>2</v>
      </c>
      <c r="B9" s="9" t="s">
        <v>16</v>
      </c>
      <c r="C9" s="4" t="s">
        <v>47</v>
      </c>
      <c r="D9" s="11">
        <f>МЗ!G14</f>
        <v>83.75</v>
      </c>
    </row>
    <row r="10" spans="1:4" ht="30">
      <c r="A10" s="4">
        <v>3</v>
      </c>
      <c r="B10" s="7" t="s">
        <v>40</v>
      </c>
      <c r="C10" s="4" t="s">
        <v>47</v>
      </c>
      <c r="D10" s="11">
        <f>ОС!G10</f>
        <v>0</v>
      </c>
    </row>
    <row r="11" spans="1:4">
      <c r="A11" s="4">
        <v>4</v>
      </c>
      <c r="B11" s="6" t="s">
        <v>41</v>
      </c>
      <c r="C11" s="4" t="s">
        <v>47</v>
      </c>
      <c r="D11" s="11">
        <f>Накл.затр!C16</f>
        <v>7.3757168502399608</v>
      </c>
    </row>
    <row r="12" spans="1:4">
      <c r="A12" s="4">
        <v>5</v>
      </c>
      <c r="B12" s="10" t="s">
        <v>42</v>
      </c>
      <c r="C12" s="4" t="s">
        <v>47</v>
      </c>
      <c r="D12" s="11">
        <f>SUM(D8:D11)</f>
        <v>208.29411337801773</v>
      </c>
    </row>
    <row r="13" spans="1:4">
      <c r="A13" s="4">
        <v>6</v>
      </c>
      <c r="B13" s="7" t="s">
        <v>43</v>
      </c>
      <c r="C13" s="4" t="s">
        <v>44</v>
      </c>
      <c r="D13" s="11">
        <v>10</v>
      </c>
    </row>
    <row r="14" spans="1:4">
      <c r="A14" s="4">
        <v>7</v>
      </c>
      <c r="B14" s="7" t="s">
        <v>45</v>
      </c>
      <c r="C14" s="4" t="s">
        <v>47</v>
      </c>
      <c r="D14" s="11">
        <f>D12*1.1</f>
        <v>229.12352471581951</v>
      </c>
    </row>
    <row r="15" spans="1:4">
      <c r="A15" s="4">
        <v>8</v>
      </c>
      <c r="B15" s="7" t="s">
        <v>46</v>
      </c>
      <c r="C15" s="4" t="s">
        <v>18</v>
      </c>
      <c r="D15" s="11">
        <v>8</v>
      </c>
    </row>
    <row r="16" spans="1:4">
      <c r="A16" s="18" t="s">
        <v>50</v>
      </c>
      <c r="B16" s="18"/>
      <c r="C16" s="4" t="s">
        <v>49</v>
      </c>
      <c r="D16" s="11">
        <f>D14*D15</f>
        <v>1832.9881977265561</v>
      </c>
    </row>
    <row r="17" spans="4:4">
      <c r="D17" s="12">
        <v>500</v>
      </c>
    </row>
  </sheetData>
  <mergeCells count="5">
    <mergeCell ref="A16:B16"/>
    <mergeCell ref="A1:D1"/>
    <mergeCell ref="A2:D2"/>
    <mergeCell ref="A3:D3"/>
    <mergeCell ref="A4:D4"/>
  </mergeCells>
  <pageMargins left="0.7" right="0.7" top="0.75" bottom="0.75" header="0.3" footer="0.3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5</vt:i4>
      </vt:variant>
    </vt:vector>
  </HeadingPairs>
  <TitlesOfParts>
    <vt:vector size="5" baseType="lpstr">
      <vt:lpstr>ЗП</vt:lpstr>
      <vt:lpstr>МЗ</vt:lpstr>
      <vt:lpstr>ОС</vt:lpstr>
      <vt:lpstr>Накл.затр</vt:lpstr>
      <vt:lpstr>ИТОГ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2016-10-19T17:44:01Z</dcterms:modified>
</cp:coreProperties>
</file>